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ook\Mechanic fluid in food processing\99\"/>
    </mc:Choice>
  </mc:AlternateContent>
  <bookViews>
    <workbookView xWindow="0" yWindow="0" windowWidth="24000" windowHeight="9735" activeTab="1"/>
  </bookViews>
  <sheets>
    <sheet name="Sheet1" sheetId="1" r:id="rId1"/>
    <sheet name="Sheet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1" l="1"/>
  <c r="I13" i="2"/>
  <c r="I14" i="2"/>
  <c r="I15" i="2"/>
  <c r="I16" i="2"/>
  <c r="I17" i="2"/>
  <c r="I18" i="2"/>
  <c r="I19" i="2"/>
  <c r="I20" i="2"/>
  <c r="I21" i="2"/>
  <c r="I22" i="2"/>
  <c r="I12" i="2"/>
  <c r="H13" i="2"/>
  <c r="H14" i="2"/>
  <c r="H15" i="2"/>
  <c r="H16" i="2"/>
  <c r="H17" i="2"/>
  <c r="H18" i="2"/>
  <c r="H19" i="2"/>
  <c r="H20" i="2"/>
  <c r="H21" i="2"/>
  <c r="H22" i="2"/>
  <c r="H12" i="2"/>
  <c r="G12" i="2"/>
  <c r="G13" i="2"/>
  <c r="G14" i="2"/>
  <c r="G15" i="2"/>
  <c r="G16" i="2"/>
  <c r="G17" i="2"/>
  <c r="G18" i="2"/>
  <c r="G19" i="2"/>
  <c r="G20" i="2"/>
  <c r="G21" i="2"/>
  <c r="G22" i="2"/>
  <c r="E13" i="2"/>
  <c r="F13" i="2"/>
  <c r="E14" i="2"/>
  <c r="F14" i="2"/>
  <c r="E15" i="2"/>
  <c r="F15" i="2"/>
  <c r="E16" i="2"/>
  <c r="F16" i="2"/>
  <c r="E17" i="2"/>
  <c r="F17" i="2"/>
  <c r="E18" i="2"/>
  <c r="F18" i="2"/>
  <c r="E19" i="2"/>
  <c r="F19" i="2"/>
  <c r="E20" i="2"/>
  <c r="F20" i="2"/>
  <c r="E21" i="2"/>
  <c r="F21" i="2"/>
  <c r="E22" i="2"/>
  <c r="F22" i="2"/>
  <c r="F12" i="2"/>
  <c r="E12" i="2"/>
  <c r="C12" i="2"/>
  <c r="C13" i="2"/>
  <c r="C14" i="2"/>
  <c r="C15" i="2"/>
  <c r="C16" i="2"/>
  <c r="C17" i="2"/>
  <c r="C18" i="2"/>
  <c r="C19" i="2"/>
  <c r="C20" i="2"/>
  <c r="C21" i="2"/>
  <c r="C22" i="2"/>
  <c r="I6" i="1"/>
  <c r="I7" i="1"/>
  <c r="I8" i="1"/>
  <c r="I9" i="1"/>
  <c r="I5" i="1"/>
  <c r="G6" i="1"/>
  <c r="G7" i="1"/>
  <c r="G8" i="1"/>
  <c r="G9" i="1"/>
  <c r="F6" i="1"/>
  <c r="F7" i="1"/>
  <c r="F8" i="1"/>
  <c r="F9" i="1"/>
  <c r="G5" i="1"/>
  <c r="F5" i="1"/>
  <c r="H6" i="1"/>
  <c r="H7" i="1"/>
  <c r="H8" i="1"/>
  <c r="H9" i="1"/>
  <c r="E6" i="1"/>
  <c r="E7" i="1"/>
  <c r="E8" i="1"/>
  <c r="E9" i="1"/>
  <c r="E5" i="1"/>
  <c r="D6" i="1"/>
  <c r="D7" i="1"/>
  <c r="D8" i="1"/>
  <c r="D9" i="1"/>
  <c r="D5" i="1"/>
</calcChain>
</file>

<file path=xl/sharedStrings.xml><?xml version="1.0" encoding="utf-8"?>
<sst xmlns="http://schemas.openxmlformats.org/spreadsheetml/2006/main" count="16" uniqueCount="13">
  <si>
    <t>N</t>
  </si>
  <si>
    <t>T</t>
  </si>
  <si>
    <t>LN(N)</t>
  </si>
  <si>
    <t>LN(T)</t>
  </si>
  <si>
    <t>ϔ</t>
  </si>
  <si>
    <t>ᵗ</t>
  </si>
  <si>
    <t>W</t>
  </si>
  <si>
    <t>VIS</t>
  </si>
  <si>
    <t>V</t>
  </si>
  <si>
    <t>∆P</t>
  </si>
  <si>
    <t>Q</t>
  </si>
  <si>
    <t>LN(Q)</t>
  </si>
  <si>
    <t>LN(P)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</si>
</sst>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499646014642907"/>
                  <c:y val="0.3679986443801708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/>
                      <a:t>y = 0.7739x + 7.0831</a:t>
                    </a:r>
                    <a:br>
                      <a:rPr lang="en-US" sz="1600" b="1" baseline="0"/>
                    </a:br>
                    <a:r>
                      <a:rPr lang="en-US" sz="1600" b="1" baseline="0"/>
                      <a:t>R² = 0.9992</a:t>
                    </a:r>
                    <a:endParaRPr lang="en-US" sz="16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Sheet1!$D$5:$D$9</c:f>
              <c:numCache>
                <c:formatCode>General</c:formatCode>
                <c:ptCount val="5"/>
                <c:pt idx="0">
                  <c:v>0.69314718055994529</c:v>
                </c:pt>
                <c:pt idx="1">
                  <c:v>1.3862943611198906</c:v>
                </c:pt>
                <c:pt idx="2">
                  <c:v>2.3025850929940459</c:v>
                </c:pt>
                <c:pt idx="3">
                  <c:v>2.9957322735539909</c:v>
                </c:pt>
                <c:pt idx="4">
                  <c:v>3.6888794541139363</c:v>
                </c:pt>
              </c:numCache>
            </c:numRef>
          </c:xVal>
          <c:yVal>
            <c:numRef>
              <c:f>Sheet1!$E$5:$E$9</c:f>
              <c:numCache>
                <c:formatCode>General</c:formatCode>
                <c:ptCount val="5"/>
                <c:pt idx="0">
                  <c:v>7.6009024595420822</c:v>
                </c:pt>
                <c:pt idx="1">
                  <c:v>8.1605182474775049</c:v>
                </c:pt>
                <c:pt idx="2">
                  <c:v>8.8818363050041462</c:v>
                </c:pt>
                <c:pt idx="3">
                  <c:v>9.4334839232903924</c:v>
                </c:pt>
                <c:pt idx="4">
                  <c:v>9.9034875525361272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4274848"/>
        <c:axId val="165307168"/>
      </c:scatterChart>
      <c:valAx>
        <c:axId val="1642748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LN (N)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5307168"/>
        <c:crosses val="autoZero"/>
        <c:crossBetween val="midCat"/>
      </c:valAx>
      <c:valAx>
        <c:axId val="1653071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LN 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7484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12544319272277943"/>
                  <c:y val="0.38383140651838055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800" b="1" baseline="0"/>
                      <a:t>y = 18.14x</a:t>
                    </a:r>
                    <a:r>
                      <a:rPr lang="en-US" sz="1800" b="1" baseline="30000"/>
                      <a:t>0.7739</a:t>
                    </a:r>
                    <a:r>
                      <a:rPr lang="en-US" sz="1800" b="1" baseline="0"/>
                      <a:t/>
                    </a:r>
                    <a:br>
                      <a:rPr lang="en-US" sz="1800" b="1" baseline="0"/>
                    </a:br>
                    <a:r>
                      <a:rPr lang="en-US" sz="1800" b="1" baseline="0"/>
                      <a:t>R² = 0.9992</a:t>
                    </a:r>
                    <a:endParaRPr lang="en-US" sz="18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Sheet1!$F$5:$F$9</c:f>
              <c:numCache>
                <c:formatCode>General</c:formatCode>
                <c:ptCount val="5"/>
                <c:pt idx="0">
                  <c:v>0.20933333333333334</c:v>
                </c:pt>
                <c:pt idx="1">
                  <c:v>0.41866666666666669</c:v>
                </c:pt>
                <c:pt idx="2">
                  <c:v>1.0466666666666666</c:v>
                </c:pt>
                <c:pt idx="3">
                  <c:v>2.0933333333333333</c:v>
                </c:pt>
                <c:pt idx="4">
                  <c:v>4.1866666666666665</c:v>
                </c:pt>
              </c:numCache>
            </c:numRef>
          </c:xVal>
          <c:yVal>
            <c:numRef>
              <c:f>Sheet1!$H$5:$H$9</c:f>
              <c:numCache>
                <c:formatCode>General</c:formatCode>
                <c:ptCount val="5"/>
                <c:pt idx="0">
                  <c:v>5.3078556263269636</c:v>
                </c:pt>
                <c:pt idx="1">
                  <c:v>9.2887473460721868</c:v>
                </c:pt>
                <c:pt idx="2">
                  <c:v>19.108280254777071</c:v>
                </c:pt>
                <c:pt idx="3">
                  <c:v>33.174097664543524</c:v>
                </c:pt>
                <c:pt idx="4">
                  <c:v>53.07855626326964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3445280"/>
        <c:axId val="203446400"/>
      </c:scatterChart>
      <c:valAx>
        <c:axId val="203445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46400"/>
        <c:crosses val="autoZero"/>
        <c:crossBetween val="midCat"/>
      </c:valAx>
      <c:valAx>
        <c:axId val="203446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4452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0.12735170603674539"/>
                  <c:y val="-0.4105628463108778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Sheet1!$G$5:$G$9</c:f>
              <c:numCache>
                <c:formatCode>General</c:formatCode>
                <c:ptCount val="5"/>
                <c:pt idx="0">
                  <c:v>8.7509016519212715</c:v>
                </c:pt>
                <c:pt idx="1">
                  <c:v>17.501803303842543</c:v>
                </c:pt>
                <c:pt idx="2">
                  <c:v>43.754508259606361</c:v>
                </c:pt>
                <c:pt idx="3">
                  <c:v>87.509016519212722</c:v>
                </c:pt>
                <c:pt idx="4">
                  <c:v>175.01803303842544</c:v>
                </c:pt>
              </c:numCache>
            </c:numRef>
          </c:xVal>
          <c:yVal>
            <c:numRef>
              <c:f>Sheet1!$I$5:$I$9</c:f>
              <c:numCache>
                <c:formatCode>General</c:formatCode>
                <c:ptCount val="5"/>
                <c:pt idx="0">
                  <c:v>0.60654956911344293</c:v>
                </c:pt>
                <c:pt idx="1">
                  <c:v>0.53073087297426269</c:v>
                </c:pt>
                <c:pt idx="2">
                  <c:v>0.43671568976167896</c:v>
                </c:pt>
                <c:pt idx="3">
                  <c:v>0.37909348069590187</c:v>
                </c:pt>
                <c:pt idx="4">
                  <c:v>0.30327478455672147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1564944"/>
        <c:axId val="164274288"/>
      </c:scatterChart>
      <c:valAx>
        <c:axId val="211564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4274288"/>
        <c:crosses val="autoZero"/>
        <c:crossBetween val="midCat"/>
      </c:valAx>
      <c:valAx>
        <c:axId val="1642742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15649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40115529308836395"/>
                  <c:y val="0.25884259259259257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baseline="0"/>
                      <a:t>y = 0.6374x + 5.2913</a:t>
                    </a:r>
                    <a:br>
                      <a:rPr lang="en-US" sz="1400" b="1" baseline="0"/>
                    </a:br>
                    <a:r>
                      <a:rPr lang="en-US" sz="1400" b="1" baseline="0"/>
                      <a:t>R² = 0.9994</a:t>
                    </a:r>
                    <a:endParaRPr lang="en-US" sz="14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Sheet2!$E$12:$E$22</c:f>
              <c:numCache>
                <c:formatCode>General</c:formatCode>
                <c:ptCount val="11"/>
                <c:pt idx="0">
                  <c:v>-5.394399460201214</c:v>
                </c:pt>
                <c:pt idx="1">
                  <c:v>-5.4970536142612971</c:v>
                </c:pt>
                <c:pt idx="2">
                  <c:v>-5.6422356241057949</c:v>
                </c:pt>
                <c:pt idx="3">
                  <c:v>-5.8841081605262815</c:v>
                </c:pt>
                <c:pt idx="4">
                  <c:v>-5.9944562176951468</c:v>
                </c:pt>
                <c:pt idx="5">
                  <c:v>-6.2245684383254503</c:v>
                </c:pt>
                <c:pt idx="6">
                  <c:v>-6.442480940222107</c:v>
                </c:pt>
                <c:pt idx="7">
                  <c:v>-6.6024455899147858</c:v>
                </c:pt>
                <c:pt idx="8">
                  <c:v>-6.843607646731674</c:v>
                </c:pt>
                <c:pt idx="9">
                  <c:v>-7.0930685063632568</c:v>
                </c:pt>
                <c:pt idx="10">
                  <c:v>-7.6320650070959442</c:v>
                </c:pt>
              </c:numCache>
            </c:numRef>
          </c:xVal>
          <c:yVal>
            <c:numRef>
              <c:f>Sheet2!$F$12:$F$22</c:f>
              <c:numCache>
                <c:formatCode>General</c:formatCode>
                <c:ptCount val="11"/>
                <c:pt idx="0">
                  <c:v>1.8373699804801074</c:v>
                </c:pt>
                <c:pt idx="1">
                  <c:v>1.791759469228055</c:v>
                </c:pt>
                <c:pt idx="2">
                  <c:v>1.6937790608678513</c:v>
                </c:pt>
                <c:pt idx="3">
                  <c:v>1.5686159179138452</c:v>
                </c:pt>
                <c:pt idx="4">
                  <c:v>1.4632554022560189</c:v>
                </c:pt>
                <c:pt idx="5">
                  <c:v>1.3190856114264407</c:v>
                </c:pt>
                <c:pt idx="6">
                  <c:v>1.1786549963416462</c:v>
                </c:pt>
                <c:pt idx="7">
                  <c:v>1.085189268335969</c:v>
                </c:pt>
                <c:pt idx="8">
                  <c:v>0.92821930273942876</c:v>
                </c:pt>
                <c:pt idx="9">
                  <c:v>0.77010822169607374</c:v>
                </c:pt>
                <c:pt idx="10">
                  <c:v>0.42526773540434409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008928"/>
        <c:axId val="316008368"/>
      </c:scatterChart>
      <c:valAx>
        <c:axId val="316008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008368"/>
        <c:crosses val="autoZero"/>
        <c:crossBetween val="midCat"/>
      </c:valAx>
      <c:valAx>
        <c:axId val="3160083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0089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power"/>
            <c:dispRSqr val="1"/>
            <c:dispEq val="1"/>
            <c:trendlineLbl>
              <c:layout>
                <c:manualLayout>
                  <c:x val="-0.44785739282589676"/>
                  <c:y val="-4.1666666666666669E-4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600" b="1" baseline="0"/>
                      <a:t>y = 0.0016x</a:t>
                    </a:r>
                    <a:r>
                      <a:rPr lang="en-US" sz="1600" b="1" baseline="30000"/>
                      <a:t>0.6374</a:t>
                    </a:r>
                    <a:r>
                      <a:rPr lang="en-US" sz="1600" b="1" baseline="0"/>
                      <a:t/>
                    </a:r>
                    <a:br>
                      <a:rPr lang="en-US" sz="1600" b="1" baseline="0"/>
                    </a:br>
                    <a:r>
                      <a:rPr lang="en-US" sz="1600" b="1" baseline="0"/>
                      <a:t>R² = 0.9994</a:t>
                    </a:r>
                    <a:endParaRPr lang="en-US" sz="16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Sheet2!$G$12:$G$22</c:f>
              <c:numCache>
                <c:formatCode>General</c:formatCode>
                <c:ptCount val="11"/>
                <c:pt idx="0">
                  <c:v>713.61453523988814</c:v>
                </c:pt>
                <c:pt idx="1">
                  <c:v>643.99360497258203</c:v>
                </c:pt>
                <c:pt idx="2">
                  <c:v>556.96744213844931</c:v>
                </c:pt>
                <c:pt idx="3">
                  <c:v>437.30646824151677</c:v>
                </c:pt>
                <c:pt idx="4">
                  <c:v>391.61773275359718</c:v>
                </c:pt>
                <c:pt idx="5">
                  <c:v>311.11853213202443</c:v>
                </c:pt>
                <c:pt idx="6">
                  <c:v>250.20021814813151</c:v>
                </c:pt>
                <c:pt idx="7">
                  <c:v>213.21409894362515</c:v>
                </c:pt>
                <c:pt idx="8">
                  <c:v>167.52536345570547</c:v>
                </c:pt>
                <c:pt idx="9">
                  <c:v>130.53924425119905</c:v>
                </c:pt>
                <c:pt idx="10">
                  <c:v>76.147892479866115</c:v>
                </c:pt>
              </c:numCache>
            </c:numRef>
          </c:xVal>
          <c:yVal>
            <c:numRef>
              <c:f>Sheet2!$H$12:$H$22</c:f>
              <c:numCache>
                <c:formatCode>General</c:formatCode>
                <c:ptCount val="11"/>
                <c:pt idx="0">
                  <c:v>0.10466666666666669</c:v>
                </c:pt>
                <c:pt idx="1">
                  <c:v>0.1</c:v>
                </c:pt>
                <c:pt idx="2">
                  <c:v>9.0666666666666687E-2</c:v>
                </c:pt>
                <c:pt idx="3">
                  <c:v>0.08</c:v>
                </c:pt>
                <c:pt idx="4">
                  <c:v>7.2000000000000008E-2</c:v>
                </c:pt>
                <c:pt idx="5">
                  <c:v>6.2333333333333345E-2</c:v>
                </c:pt>
                <c:pt idx="6">
                  <c:v>5.4166666666666669E-2</c:v>
                </c:pt>
                <c:pt idx="7">
                  <c:v>4.9333333333333333E-2</c:v>
                </c:pt>
                <c:pt idx="8">
                  <c:v>4.2166666666666665E-2</c:v>
                </c:pt>
                <c:pt idx="9">
                  <c:v>3.6000000000000004E-2</c:v>
                </c:pt>
                <c:pt idx="10">
                  <c:v>2.5500000000000005E-2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6353136"/>
        <c:axId val="318342080"/>
      </c:scatterChart>
      <c:valAx>
        <c:axId val="31635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8342080"/>
        <c:crosses val="autoZero"/>
        <c:crossBetween val="midCat"/>
      </c:valAx>
      <c:valAx>
        <c:axId val="318342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63531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314325</xdr:colOff>
      <xdr:row>2</xdr:row>
      <xdr:rowOff>42861</xdr:rowOff>
    </xdr:from>
    <xdr:to>
      <xdr:col>21</xdr:col>
      <xdr:colOff>9525</xdr:colOff>
      <xdr:row>20</xdr:row>
      <xdr:rowOff>142874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314324</xdr:colOff>
      <xdr:row>11</xdr:row>
      <xdr:rowOff>90486</xdr:rowOff>
    </xdr:from>
    <xdr:to>
      <xdr:col>10</xdr:col>
      <xdr:colOff>533399</xdr:colOff>
      <xdr:row>30</xdr:row>
      <xdr:rowOff>38099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266700</xdr:colOff>
      <xdr:row>22</xdr:row>
      <xdr:rowOff>176212</xdr:rowOff>
    </xdr:from>
    <xdr:to>
      <xdr:col>19</xdr:col>
      <xdr:colOff>571500</xdr:colOff>
      <xdr:row>37</xdr:row>
      <xdr:rowOff>61912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66675</xdr:colOff>
      <xdr:row>1</xdr:row>
      <xdr:rowOff>90487</xdr:rowOff>
    </xdr:from>
    <xdr:to>
      <xdr:col>19</xdr:col>
      <xdr:colOff>371475</xdr:colOff>
      <xdr:row>15</xdr:row>
      <xdr:rowOff>166687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166687</xdr:colOff>
      <xdr:row>18</xdr:row>
      <xdr:rowOff>33337</xdr:rowOff>
    </xdr:from>
    <xdr:to>
      <xdr:col>17</xdr:col>
      <xdr:colOff>471487</xdr:colOff>
      <xdr:row>32</xdr:row>
      <xdr:rowOff>109537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9"/>
  <sheetViews>
    <sheetView workbookViewId="0">
      <selection activeCell="H5" sqref="H5"/>
    </sheetView>
  </sheetViews>
  <sheetFormatPr defaultRowHeight="15" x14ac:dyDescent="0.25"/>
  <sheetData>
    <row r="4" spans="2:9" x14ac:dyDescent="0.25">
      <c r="B4" t="s">
        <v>0</v>
      </c>
      <c r="C4" t="s">
        <v>1</v>
      </c>
      <c r="D4" t="s">
        <v>2</v>
      </c>
      <c r="E4" t="s">
        <v>3</v>
      </c>
      <c r="F4" t="s">
        <v>6</v>
      </c>
      <c r="G4" s="1" t="s">
        <v>4</v>
      </c>
      <c r="H4" s="1" t="s">
        <v>5</v>
      </c>
      <c r="I4" s="1" t="s">
        <v>7</v>
      </c>
    </row>
    <row r="5" spans="2:9" x14ac:dyDescent="0.25">
      <c r="B5">
        <v>2</v>
      </c>
      <c r="C5">
        <v>2000</v>
      </c>
      <c r="D5">
        <f>LN(B5)</f>
        <v>0.69314718055994529</v>
      </c>
      <c r="E5">
        <f>LN(C5)</f>
        <v>7.6009024595420822</v>
      </c>
      <c r="F5">
        <f>B5*2*3.14/60</f>
        <v>0.20933333333333334</v>
      </c>
      <c r="G5">
        <f>(2*F5)/(0.774*(1-(2/2.05)^(2/0.774)))</f>
        <v>8.7509016519212715</v>
      </c>
      <c r="H5">
        <f>C5/(2*3.14*2^2*15)</f>
        <v>5.3078556263269636</v>
      </c>
      <c r="I5">
        <f>H5/G5</f>
        <v>0.60654956911344293</v>
      </c>
    </row>
    <row r="6" spans="2:9" x14ac:dyDescent="0.25">
      <c r="B6">
        <v>4</v>
      </c>
      <c r="C6">
        <v>3500</v>
      </c>
      <c r="D6">
        <f t="shared" ref="D6:D9" si="0">LN(B6)</f>
        <v>1.3862943611198906</v>
      </c>
      <c r="E6">
        <f t="shared" ref="E6:E9" si="1">LN(C6)</f>
        <v>8.1605182474775049</v>
      </c>
      <c r="F6">
        <f t="shared" ref="F6:F9" si="2">B6*2*3.14/60</f>
        <v>0.41866666666666669</v>
      </c>
      <c r="G6">
        <f t="shared" ref="G6:G9" si="3">(2*F6)/(0.774*(1-(2/2.05)^(2/0.774)))</f>
        <v>17.501803303842543</v>
      </c>
      <c r="H6">
        <f t="shared" ref="H6:H9" si="4">C6/(2*3.14*2^2*15)</f>
        <v>9.2887473460721868</v>
      </c>
      <c r="I6">
        <f t="shared" ref="I6:I9" si="5">H6/G6</f>
        <v>0.53073087297426269</v>
      </c>
    </row>
    <row r="7" spans="2:9" x14ac:dyDescent="0.25">
      <c r="B7">
        <v>10</v>
      </c>
      <c r="C7">
        <v>7200</v>
      </c>
      <c r="D7">
        <f t="shared" si="0"/>
        <v>2.3025850929940459</v>
      </c>
      <c r="E7">
        <f t="shared" si="1"/>
        <v>8.8818363050041462</v>
      </c>
      <c r="F7">
        <f t="shared" si="2"/>
        <v>1.0466666666666666</v>
      </c>
      <c r="G7">
        <f t="shared" si="3"/>
        <v>43.754508259606361</v>
      </c>
      <c r="H7">
        <f t="shared" si="4"/>
        <v>19.108280254777071</v>
      </c>
      <c r="I7">
        <f t="shared" si="5"/>
        <v>0.43671568976167896</v>
      </c>
    </row>
    <row r="8" spans="2:9" x14ac:dyDescent="0.25">
      <c r="B8">
        <v>20</v>
      </c>
      <c r="C8">
        <v>12500</v>
      </c>
      <c r="D8">
        <f t="shared" si="0"/>
        <v>2.9957322735539909</v>
      </c>
      <c r="E8">
        <f t="shared" si="1"/>
        <v>9.4334839232903924</v>
      </c>
      <c r="F8">
        <f t="shared" si="2"/>
        <v>2.0933333333333333</v>
      </c>
      <c r="G8">
        <f t="shared" si="3"/>
        <v>87.509016519212722</v>
      </c>
      <c r="H8">
        <f t="shared" si="4"/>
        <v>33.174097664543524</v>
      </c>
      <c r="I8">
        <f t="shared" si="5"/>
        <v>0.37909348069590187</v>
      </c>
    </row>
    <row r="9" spans="2:9" x14ac:dyDescent="0.25">
      <c r="B9">
        <v>40</v>
      </c>
      <c r="C9">
        <v>20000</v>
      </c>
      <c r="D9">
        <f t="shared" si="0"/>
        <v>3.6888794541139363</v>
      </c>
      <c r="E9">
        <f t="shared" si="1"/>
        <v>9.9034875525361272</v>
      </c>
      <c r="F9">
        <f t="shared" si="2"/>
        <v>4.1866666666666665</v>
      </c>
      <c r="G9">
        <f t="shared" si="3"/>
        <v>175.01803303842544</v>
      </c>
      <c r="H9">
        <f t="shared" si="4"/>
        <v>53.07855626326964</v>
      </c>
      <c r="I9">
        <f t="shared" si="5"/>
        <v>0.30327478455672147</v>
      </c>
    </row>
  </sheetData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I22"/>
  <sheetViews>
    <sheetView tabSelected="1" workbookViewId="0">
      <selection activeCell="H12" sqref="H12"/>
    </sheetView>
  </sheetViews>
  <sheetFormatPr defaultRowHeight="15" x14ac:dyDescent="0.25"/>
  <sheetData>
    <row r="11" spans="2:9" x14ac:dyDescent="0.25">
      <c r="B11" t="s">
        <v>8</v>
      </c>
      <c r="C11" t="s">
        <v>10</v>
      </c>
      <c r="D11" s="1" t="s">
        <v>9</v>
      </c>
      <c r="E11" s="1" t="s">
        <v>11</v>
      </c>
      <c r="F11" s="1" t="s">
        <v>12</v>
      </c>
      <c r="G11" t="s">
        <v>4</v>
      </c>
      <c r="H11" t="s">
        <v>5</v>
      </c>
      <c r="I11" t="s">
        <v>7</v>
      </c>
    </row>
    <row r="12" spans="2:9" x14ac:dyDescent="0.25">
      <c r="B12">
        <v>3.28</v>
      </c>
      <c r="C12">
        <f>(3.14*0.042^2*B12)/4</f>
        <v>4.5419472000000002E-3</v>
      </c>
      <c r="D12">
        <v>6.28</v>
      </c>
      <c r="E12">
        <f>LN(C12)</f>
        <v>-5.394399460201214</v>
      </c>
      <c r="F12">
        <f>LN(D12)</f>
        <v>1.8373699804801074</v>
      </c>
      <c r="G12">
        <f>(8*B12/0.042)*(((3*0.6374)+1)/(4*0.6374))</f>
        <v>713.61453523988814</v>
      </c>
      <c r="H12">
        <f>(D12*0.042)/(4*0.63)</f>
        <v>0.10466666666666669</v>
      </c>
      <c r="I12">
        <f>H12/G12</f>
        <v>1.466711529796433E-4</v>
      </c>
    </row>
    <row r="13" spans="2:9" x14ac:dyDescent="0.25">
      <c r="B13">
        <v>2.96</v>
      </c>
      <c r="C13">
        <f t="shared" ref="C13:C22" si="0">(3.14*0.042^2*B13)/4</f>
        <v>4.0988304000000005E-3</v>
      </c>
      <c r="D13">
        <v>6</v>
      </c>
      <c r="E13">
        <f t="shared" ref="E13:E22" si="1">LN(C13)</f>
        <v>-5.4970536142612971</v>
      </c>
      <c r="F13">
        <f t="shared" ref="F13:F22" si="2">LN(D13)</f>
        <v>1.791759469228055</v>
      </c>
      <c r="G13">
        <f t="shared" ref="G13:G22" si="3">(8*B13/0.042)*(((3*0.6374)+1)/(4*0.6374))</f>
        <v>643.99360497258203</v>
      </c>
      <c r="H13">
        <f t="shared" ref="H13:H22" si="4">(D13*0.042)/(4*0.63)</f>
        <v>0.1</v>
      </c>
      <c r="I13">
        <f t="shared" ref="I13:I22" si="5">H13/G13</f>
        <v>1.5528104507226822E-4</v>
      </c>
    </row>
    <row r="14" spans="2:9" x14ac:dyDescent="0.25">
      <c r="B14">
        <v>2.56</v>
      </c>
      <c r="C14">
        <f t="shared" si="0"/>
        <v>3.5449344000000006E-3</v>
      </c>
      <c r="D14">
        <v>5.44</v>
      </c>
      <c r="E14">
        <f t="shared" si="1"/>
        <v>-5.6422356241057949</v>
      </c>
      <c r="F14">
        <f t="shared" si="2"/>
        <v>1.6937790608678513</v>
      </c>
      <c r="G14">
        <f t="shared" si="3"/>
        <v>556.96744213844931</v>
      </c>
      <c r="H14">
        <f t="shared" si="4"/>
        <v>9.0666666666666687E-2</v>
      </c>
      <c r="I14">
        <f t="shared" si="5"/>
        <v>1.6278629558409455E-4</v>
      </c>
    </row>
    <row r="15" spans="2:9" x14ac:dyDescent="0.25">
      <c r="B15">
        <v>2.0099999999999998</v>
      </c>
      <c r="C15">
        <f t="shared" si="0"/>
        <v>2.7833274000000001E-3</v>
      </c>
      <c r="D15">
        <v>4.8</v>
      </c>
      <c r="E15">
        <f t="shared" si="1"/>
        <v>-5.8841081605262815</v>
      </c>
      <c r="F15">
        <f t="shared" si="2"/>
        <v>1.5686159179138452</v>
      </c>
      <c r="G15">
        <f t="shared" si="3"/>
        <v>437.30646824151677</v>
      </c>
      <c r="H15">
        <f t="shared" si="4"/>
        <v>0.08</v>
      </c>
      <c r="I15">
        <f t="shared" si="5"/>
        <v>1.8293806703041353E-4</v>
      </c>
    </row>
    <row r="16" spans="2:9" x14ac:dyDescent="0.25">
      <c r="B16">
        <v>1.8</v>
      </c>
      <c r="C16">
        <f t="shared" si="0"/>
        <v>2.4925320000000004E-3</v>
      </c>
      <c r="D16">
        <v>4.32</v>
      </c>
      <c r="E16">
        <f t="shared" si="1"/>
        <v>-5.9944562176951468</v>
      </c>
      <c r="F16">
        <f t="shared" si="2"/>
        <v>1.4632554022560189</v>
      </c>
      <c r="G16">
        <f t="shared" si="3"/>
        <v>391.61773275359718</v>
      </c>
      <c r="H16">
        <f t="shared" si="4"/>
        <v>7.2000000000000008E-2</v>
      </c>
      <c r="I16">
        <f t="shared" si="5"/>
        <v>1.8385275736556558E-4</v>
      </c>
    </row>
    <row r="17" spans="2:9" x14ac:dyDescent="0.25">
      <c r="B17">
        <v>1.43</v>
      </c>
      <c r="C17">
        <f t="shared" si="0"/>
        <v>1.9801782E-3</v>
      </c>
      <c r="D17">
        <v>3.74</v>
      </c>
      <c r="E17">
        <f t="shared" si="1"/>
        <v>-6.2245684383254503</v>
      </c>
      <c r="F17">
        <f t="shared" si="2"/>
        <v>1.3190856114264407</v>
      </c>
      <c r="G17">
        <f t="shared" si="3"/>
        <v>311.11853213202443</v>
      </c>
      <c r="H17">
        <f t="shared" si="4"/>
        <v>6.2333333333333345E-2</v>
      </c>
      <c r="I17">
        <f t="shared" si="5"/>
        <v>2.0035236379580866E-4</v>
      </c>
    </row>
    <row r="18" spans="2:9" x14ac:dyDescent="0.25">
      <c r="B18">
        <v>1.1499999999999999</v>
      </c>
      <c r="C18">
        <f t="shared" si="0"/>
        <v>1.5924510000000002E-3</v>
      </c>
      <c r="D18">
        <v>3.25</v>
      </c>
      <c r="E18">
        <f t="shared" si="1"/>
        <v>-6.442480940222107</v>
      </c>
      <c r="F18">
        <f t="shared" si="2"/>
        <v>1.1786549963416462</v>
      </c>
      <c r="G18">
        <f t="shared" si="3"/>
        <v>250.20021814813151</v>
      </c>
      <c r="H18">
        <f t="shared" si="4"/>
        <v>5.4166666666666669E-2</v>
      </c>
      <c r="I18">
        <f t="shared" si="5"/>
        <v>2.1649328312974209E-4</v>
      </c>
    </row>
    <row r="19" spans="2:9" x14ac:dyDescent="0.25">
      <c r="B19">
        <v>0.98</v>
      </c>
      <c r="C19">
        <f t="shared" si="0"/>
        <v>1.3570452000000002E-3</v>
      </c>
      <c r="D19">
        <v>2.96</v>
      </c>
      <c r="E19">
        <f t="shared" si="1"/>
        <v>-6.6024455899147858</v>
      </c>
      <c r="F19">
        <f t="shared" si="2"/>
        <v>1.085189268335969</v>
      </c>
      <c r="G19">
        <f t="shared" si="3"/>
        <v>213.21409894362515</v>
      </c>
      <c r="H19">
        <f t="shared" si="4"/>
        <v>4.9333333333333333E-2</v>
      </c>
      <c r="I19">
        <f t="shared" si="5"/>
        <v>2.3137932049407909E-4</v>
      </c>
    </row>
    <row r="20" spans="2:9" x14ac:dyDescent="0.25">
      <c r="B20">
        <v>0.77</v>
      </c>
      <c r="C20">
        <f t="shared" si="0"/>
        <v>1.0662498000000001E-3</v>
      </c>
      <c r="D20">
        <v>2.5299999999999998</v>
      </c>
      <c r="E20">
        <f t="shared" si="1"/>
        <v>-6.843607646731674</v>
      </c>
      <c r="F20">
        <f t="shared" si="2"/>
        <v>0.92821930273942876</v>
      </c>
      <c r="G20">
        <f t="shared" si="3"/>
        <v>167.52536345570547</v>
      </c>
      <c r="H20">
        <f t="shared" si="4"/>
        <v>4.2166666666666665E-2</v>
      </c>
      <c r="I20">
        <f t="shared" si="5"/>
        <v>2.5170317972666713E-4</v>
      </c>
    </row>
    <row r="21" spans="2:9" x14ac:dyDescent="0.25">
      <c r="B21">
        <v>0.6</v>
      </c>
      <c r="C21">
        <f t="shared" si="0"/>
        <v>8.3084400000000007E-4</v>
      </c>
      <c r="D21">
        <v>2.16</v>
      </c>
      <c r="E21">
        <f t="shared" si="1"/>
        <v>-7.0930685063632568</v>
      </c>
      <c r="F21">
        <f t="shared" si="2"/>
        <v>0.77010822169607374</v>
      </c>
      <c r="G21">
        <f t="shared" si="3"/>
        <v>130.53924425119905</v>
      </c>
      <c r="H21">
        <f t="shared" si="4"/>
        <v>3.6000000000000004E-2</v>
      </c>
      <c r="I21">
        <f t="shared" si="5"/>
        <v>2.757791360483484E-4</v>
      </c>
    </row>
    <row r="22" spans="2:9" x14ac:dyDescent="0.25">
      <c r="B22">
        <v>0.35</v>
      </c>
      <c r="C22">
        <f t="shared" si="0"/>
        <v>4.8465900000000002E-4</v>
      </c>
      <c r="D22">
        <v>1.53</v>
      </c>
      <c r="E22">
        <f t="shared" si="1"/>
        <v>-7.6320650070959442</v>
      </c>
      <c r="F22">
        <f t="shared" si="2"/>
        <v>0.42526773540434409</v>
      </c>
      <c r="G22">
        <f t="shared" si="3"/>
        <v>76.147892479866115</v>
      </c>
      <c r="H22">
        <f t="shared" si="4"/>
        <v>2.5500000000000005E-2</v>
      </c>
      <c r="I22">
        <f t="shared" si="5"/>
        <v>3.3487466520156596E-4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2020-12-07T05:34:11Z</dcterms:created>
  <dcterms:modified xsi:type="dcterms:W3CDTF">2020-12-07T07:22:22Z</dcterms:modified>
</cp:coreProperties>
</file>